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afa\2016\UMPIRES\Appointments - Practice Matches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E48" i="1"/>
  <c r="C48" i="1"/>
  <c r="B48" i="1"/>
  <c r="H45" i="1"/>
  <c r="G45" i="1"/>
  <c r="F45" i="1"/>
  <c r="E45" i="1"/>
  <c r="C45" i="1"/>
  <c r="B45" i="1"/>
  <c r="H43" i="1"/>
  <c r="G43" i="1"/>
  <c r="F43" i="1"/>
  <c r="E43" i="1"/>
  <c r="C43" i="1"/>
  <c r="B43" i="1"/>
  <c r="H40" i="1"/>
  <c r="G40" i="1"/>
  <c r="F40" i="1"/>
  <c r="E40" i="1"/>
  <c r="C40" i="1"/>
  <c r="B40" i="1"/>
  <c r="H38" i="1"/>
  <c r="G38" i="1"/>
  <c r="F38" i="1"/>
  <c r="E38" i="1"/>
  <c r="C38" i="1"/>
  <c r="B38" i="1"/>
  <c r="H36" i="1"/>
  <c r="G36" i="1"/>
  <c r="F36" i="1"/>
  <c r="E36" i="1"/>
  <c r="C36" i="1"/>
  <c r="B36" i="1"/>
  <c r="H32" i="1"/>
  <c r="G32" i="1"/>
  <c r="F32" i="1"/>
  <c r="E32" i="1"/>
  <c r="C32" i="1"/>
  <c r="B32" i="1"/>
  <c r="H30" i="1"/>
  <c r="G30" i="1"/>
  <c r="F30" i="1"/>
  <c r="E30" i="1"/>
  <c r="C30" i="1"/>
  <c r="B30" i="1"/>
  <c r="H27" i="1"/>
  <c r="G27" i="1"/>
  <c r="F27" i="1"/>
  <c r="E27" i="1"/>
  <c r="D27" i="1"/>
  <c r="C27" i="1"/>
  <c r="B27" i="1"/>
  <c r="H24" i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19" i="1"/>
  <c r="G19" i="1"/>
  <c r="F19" i="1"/>
  <c r="E19" i="1"/>
  <c r="C19" i="1"/>
  <c r="B19" i="1"/>
  <c r="H17" i="1"/>
  <c r="G17" i="1"/>
  <c r="F17" i="1"/>
  <c r="E17" i="1"/>
  <c r="C17" i="1"/>
  <c r="B17" i="1"/>
  <c r="H14" i="1"/>
  <c r="G14" i="1"/>
  <c r="F14" i="1"/>
  <c r="E14" i="1"/>
  <c r="C14" i="1"/>
  <c r="B14" i="1"/>
  <c r="H11" i="1"/>
  <c r="G11" i="1"/>
  <c r="F11" i="1"/>
  <c r="E11" i="1"/>
  <c r="D11" i="1"/>
  <c r="C11" i="1"/>
  <c r="B11" i="1"/>
  <c r="H8" i="1"/>
  <c r="G8" i="1"/>
  <c r="F8" i="1"/>
  <c r="C8" i="1"/>
  <c r="B8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<sst xmlns="http://schemas.openxmlformats.org/spreadsheetml/2006/main" count="77" uniqueCount="59">
  <si>
    <t>NOTE:</t>
  </si>
  <si>
    <t>appointments details are linked to Club's request form</t>
  </si>
  <si>
    <t>Day &amp; Date</t>
  </si>
  <si>
    <t>Home Club</t>
  </si>
  <si>
    <t>Away Club</t>
  </si>
  <si>
    <t>Comp From</t>
  </si>
  <si>
    <t>Grade</t>
  </si>
  <si>
    <t>Venue &amp; Street name</t>
  </si>
  <si>
    <t>Start Time</t>
  </si>
  <si>
    <t>Qrts</t>
  </si>
  <si>
    <t>Field</t>
  </si>
  <si>
    <t>Bndry</t>
  </si>
  <si>
    <t>Goal</t>
  </si>
  <si>
    <t>Fri</t>
  </si>
  <si>
    <t>Ben Traplin</t>
  </si>
  <si>
    <t>Adrian Pretorious</t>
  </si>
  <si>
    <t>Michael Pavlich</t>
  </si>
  <si>
    <t>Will Houstin</t>
  </si>
  <si>
    <t>Jordan Roseblade</t>
  </si>
  <si>
    <t>Clayton Evans</t>
  </si>
  <si>
    <t>Tim Brain</t>
  </si>
  <si>
    <t>Guy Hexter</t>
  </si>
  <si>
    <t>Sat</t>
  </si>
  <si>
    <t>Gavin deKretser</t>
  </si>
  <si>
    <t>Michael Gough</t>
  </si>
  <si>
    <t>Jeremy Drossinis</t>
  </si>
  <si>
    <t>EFL Field Ump</t>
  </si>
  <si>
    <t>George Wood</t>
  </si>
  <si>
    <t>Logan Webster</t>
  </si>
  <si>
    <t>Travis Thompson</t>
  </si>
  <si>
    <t>Peter Linnane</t>
  </si>
  <si>
    <t>Jackson Gillespie</t>
  </si>
  <si>
    <t>Josh Ball</t>
  </si>
  <si>
    <t>Tony Corr</t>
  </si>
  <si>
    <t>Mark Gibson</t>
  </si>
  <si>
    <t>Andy Tong</t>
  </si>
  <si>
    <t>Sam Beer</t>
  </si>
  <si>
    <t>Daniel Simons</t>
  </si>
  <si>
    <t>Adrian Pretorius</t>
  </si>
  <si>
    <t>Ray Stokes</t>
  </si>
  <si>
    <t>Zeke Ox</t>
  </si>
  <si>
    <t>Raushaan Seychell</t>
  </si>
  <si>
    <t>Joe Dorrat-Thorpe</t>
  </si>
  <si>
    <t>Blake Weinberger</t>
  </si>
  <si>
    <t>( No change rooms!!!)</t>
  </si>
  <si>
    <t>Shaun Bourke</t>
  </si>
  <si>
    <t>Adrian Damen</t>
  </si>
  <si>
    <t>Daniel Silfo</t>
  </si>
  <si>
    <t>Sun</t>
  </si>
  <si>
    <t>Jonathan Kaplan</t>
  </si>
  <si>
    <t>Joseph Friedman</t>
  </si>
  <si>
    <t>Shannon Kirkby</t>
  </si>
  <si>
    <t>Brad Nicholson</t>
  </si>
  <si>
    <t>Oliver Murray</t>
  </si>
  <si>
    <t>Sam Levin</t>
  </si>
  <si>
    <t>Kane Hoddy</t>
  </si>
  <si>
    <t>Max Wittman</t>
  </si>
  <si>
    <t>Lloyd Browne</t>
  </si>
  <si>
    <t>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</si>
</sst>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Fill="1" applyBorder="1"/>
    <xf numFmtId="0" fontId="0" fillId="0" borderId="4" xfId="0" applyBorder="1"/>
    <xf numFmtId="0" fontId="2" fillId="0" borderId="4" xfId="0" applyFont="1" applyBorder="1"/>
    <xf numFmtId="16" fontId="0" fillId="0" borderId="5" xfId="0" applyNumberFormat="1" applyBorder="1"/>
    <xf numFmtId="0" fontId="0" fillId="0" borderId="5" xfId="0" applyBorder="1"/>
    <xf numFmtId="0" fontId="2" fillId="0" borderId="5" xfId="0" applyFont="1" applyBorder="1"/>
    <xf numFmtId="0" fontId="0" fillId="0" borderId="5" xfId="0" applyFill="1" applyBorder="1"/>
    <xf numFmtId="0" fontId="0" fillId="0" borderId="4" xfId="0" applyBorder="1" applyAlignment="1">
      <alignment horizontal="center" wrapText="1"/>
    </xf>
    <xf numFmtId="0" fontId="0" fillId="2" borderId="4" xfId="0" applyFill="1" applyBorder="1"/>
    <xf numFmtId="0" fontId="0" fillId="0" borderId="5" xfId="0" applyBorder="1" applyAlignment="1">
      <alignment horizontal="center" wrapText="1"/>
    </xf>
    <xf numFmtId="0" fontId="0" fillId="2" borderId="5" xfId="0" applyFill="1" applyBorder="1"/>
    <xf numFmtId="0" fontId="0" fillId="0" borderId="0" xfId="0" applyFill="1"/>
    <xf numFmtId="0" fontId="2" fillId="0" borderId="0" xfId="0" applyFont="1" applyFill="1"/>
    <xf numFmtId="0" fontId="2" fillId="0" borderId="4" xfId="0" applyFont="1" applyFill="1" applyBorder="1"/>
    <xf numFmtId="0" fontId="0" fillId="0" borderId="4" xfId="0" applyFill="1" applyBorder="1" applyAlignment="1">
      <alignment horizontal="center" wrapText="1"/>
    </xf>
    <xf numFmtId="20" fontId="0" fillId="0" borderId="4" xfId="0" applyNumberFormat="1" applyFill="1" applyBorder="1"/>
    <xf numFmtId="0" fontId="2" fillId="0" borderId="5" xfId="0" applyFont="1" applyFill="1" applyBorder="1"/>
    <xf numFmtId="0" fontId="0" fillId="0" borderId="5" xfId="0" applyFill="1" applyBorder="1" applyAlignment="1">
      <alignment horizontal="center" wrapText="1"/>
    </xf>
    <xf numFmtId="2" fontId="0" fillId="0" borderId="4" xfId="0" applyNumberFormat="1" applyFill="1" applyBorder="1"/>
    <xf numFmtId="0" fontId="0" fillId="3" borderId="4" xfId="0" applyFill="1" applyBorder="1"/>
    <xf numFmtId="0" fontId="0" fillId="0" borderId="0" xfId="0" applyBorder="1"/>
    <xf numFmtId="0" fontId="0" fillId="3" borderId="5" xfId="0" applyFill="1" applyBorder="1"/>
    <xf numFmtId="0" fontId="0" fillId="0" borderId="0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>
      <alignment horizontal="center" wrapText="1"/>
    </xf>
    <xf numFmtId="16" fontId="0" fillId="0" borderId="5" xfId="0" applyNumberFormat="1" applyFill="1" applyBorder="1"/>
    <xf numFmtId="0" fontId="2" fillId="0" borderId="4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a\Downloads\2016%20Practice%20Match%20%20-%20Ivanho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-%20Fitzro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-%20Brunswick%20NOBSP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%20-%20Old%20Ivanho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%20-%20Hawthor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%20-%20AJA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%20-%20Hampton%20Rove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-%20Oakleig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%20-%20Ivanho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-%20De%20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Practice%20Match%20-%20Old%20Melburni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Ivanhoe</v>
          </cell>
          <cell r="D4" t="str">
            <v>Northern Blues</v>
          </cell>
          <cell r="E4" t="str">
            <v>VAFA</v>
          </cell>
          <cell r="F4" t="str">
            <v>Snr</v>
          </cell>
          <cell r="G4" t="str">
            <v xml:space="preserve">Ford Park, Oriel Rd, Bellfield </v>
          </cell>
          <cell r="H4" t="str">
            <v>6.30pm</v>
          </cell>
          <cell r="I4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Fitzroy</v>
          </cell>
          <cell r="D4" t="str">
            <v>St Bernards</v>
          </cell>
          <cell r="F4" t="str">
            <v>Seniors</v>
          </cell>
          <cell r="G4" t="str">
            <v>275 Melrose Drive, Melbourne Airport 3045</v>
          </cell>
          <cell r="H4" t="str">
            <v>3.45pm</v>
          </cell>
          <cell r="I4">
            <v>4</v>
          </cell>
        </row>
        <row r="5">
          <cell r="C5" t="str">
            <v>Fitzroy</v>
          </cell>
          <cell r="D5" t="str">
            <v>St Bernards</v>
          </cell>
          <cell r="F5" t="str">
            <v>Reserves</v>
          </cell>
          <cell r="G5" t="str">
            <v>275 Melrose Drive, Melbourne Airport 3045</v>
          </cell>
          <cell r="H5" t="str">
            <v>1.45pm</v>
          </cell>
          <cell r="I5">
            <v>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UHS-VU</v>
          </cell>
          <cell r="D4" t="str">
            <v>Bwick NOBSPC</v>
          </cell>
          <cell r="F4" t="str">
            <v>Snr</v>
          </cell>
          <cell r="G4" t="str">
            <v>Whitten Oval, 417 Barkley Street, Footscray</v>
          </cell>
          <cell r="H4" t="str">
            <v>6pm</v>
          </cell>
          <cell r="I4" t="str">
            <v>6x 15mins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Old Ivanhoe</v>
          </cell>
          <cell r="D4" t="str">
            <v>Lorne</v>
          </cell>
          <cell r="G4" t="str">
            <v>Stribling Reserve Willaim St Lorne</v>
          </cell>
          <cell r="H4" t="str">
            <v>12noon</v>
          </cell>
          <cell r="I4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Hawthorn</v>
          </cell>
          <cell r="D4" t="str">
            <v>Surrey Park</v>
          </cell>
          <cell r="E4" t="str">
            <v>EFL (Div 4)</v>
          </cell>
          <cell r="F4" t="str">
            <v>Res</v>
          </cell>
          <cell r="G4" t="str">
            <v>Shelley Park, Shelley St, Heidelberg Heights</v>
          </cell>
          <cell r="H4">
            <v>0.45833333333333331</v>
          </cell>
          <cell r="I4">
            <v>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 xml:space="preserve">Edithvale </v>
          </cell>
          <cell r="D4" t="str">
            <v>AJAX</v>
          </cell>
          <cell r="F4" t="str">
            <v>Sen</v>
          </cell>
          <cell r="G4" t="str">
            <v>Fourth Avenue,Aspendale</v>
          </cell>
          <cell r="H4">
            <v>1</v>
          </cell>
          <cell r="I4">
            <v>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Hampton Rovers</v>
          </cell>
          <cell r="D4" t="str">
            <v>Ormond</v>
          </cell>
          <cell r="F4" t="str">
            <v>U19</v>
          </cell>
          <cell r="G4" t="str">
            <v>Tatterson park, Keysborough</v>
          </cell>
          <cell r="H4" t="str">
            <v>10.00am</v>
          </cell>
          <cell r="I4">
            <v>2</v>
          </cell>
        </row>
        <row r="5">
          <cell r="C5" t="str">
            <v>Hampton Rovers</v>
          </cell>
          <cell r="D5" t="str">
            <v>Ormond</v>
          </cell>
          <cell r="F5" t="str">
            <v>Snr</v>
          </cell>
          <cell r="G5" t="str">
            <v>Tatterson park, Keysborough</v>
          </cell>
          <cell r="H5">
            <v>12.3</v>
          </cell>
          <cell r="I5">
            <v>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Oakleigh</v>
          </cell>
          <cell r="D4" t="str">
            <v>Ringwood</v>
          </cell>
          <cell r="E4" t="str">
            <v>EFL</v>
          </cell>
          <cell r="F4" t="str">
            <v>Reserve</v>
          </cell>
          <cell r="G4" t="str">
            <v xml:space="preserve">Jordan Reserve, Burton St Chadstone </v>
          </cell>
          <cell r="H4">
            <v>0.4861111111111111</v>
          </cell>
          <cell r="I4">
            <v>4</v>
          </cell>
        </row>
        <row r="5">
          <cell r="C5" t="str">
            <v>Oakleigh</v>
          </cell>
          <cell r="D5" t="str">
            <v>Ringwood</v>
          </cell>
          <cell r="E5" t="str">
            <v>EFL</v>
          </cell>
          <cell r="F5" t="str">
            <v>Senior</v>
          </cell>
          <cell r="G5" t="str">
            <v xml:space="preserve">Jordan Reserve, Burton St Chadstone </v>
          </cell>
          <cell r="H5" t="str">
            <v>2:00pm</v>
          </cell>
          <cell r="I5">
            <v>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Ivanhoe</v>
          </cell>
          <cell r="D5" t="str">
            <v>St.Marys</v>
          </cell>
          <cell r="E5" t="str">
            <v>North</v>
          </cell>
          <cell r="F5" t="str">
            <v>Snr</v>
          </cell>
          <cell r="G5" t="str">
            <v>Ivanhoe Park - The Bouldevard</v>
          </cell>
          <cell r="H5" t="str">
            <v>2.00pm</v>
          </cell>
          <cell r="I5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Uni Blues</v>
          </cell>
          <cell r="D4" t="str">
            <v>De La Salle</v>
          </cell>
          <cell r="F4" t="str">
            <v>Res</v>
          </cell>
          <cell r="G4" t="str">
            <v xml:space="preserve">Linen House Centre. 151 East Road, Seaford (St Kilda Football club training ground) </v>
          </cell>
          <cell r="H4" t="str">
            <v>11.15am</v>
          </cell>
          <cell r="I4">
            <v>4</v>
          </cell>
        </row>
        <row r="5">
          <cell r="C5" t="str">
            <v>Uni Blues</v>
          </cell>
          <cell r="D5" t="str">
            <v>De La Salle</v>
          </cell>
          <cell r="F5" t="str">
            <v>Snr</v>
          </cell>
          <cell r="H5" t="str">
            <v>1.30pm</v>
          </cell>
          <cell r="I5">
            <v>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OLD SCOTCH</v>
          </cell>
          <cell r="E5" t="str">
            <v>OLD MELBURNIANS</v>
          </cell>
          <cell r="G5" t="str">
            <v>Kilsyth Oval, 95 Colchester Rd, Kilsyth</v>
          </cell>
          <cell r="H5" t="str">
            <v>9AM</v>
          </cell>
          <cell r="I5">
            <v>6</v>
          </cell>
          <cell r="J5">
            <v>19</v>
          </cell>
        </row>
        <row r="6">
          <cell r="C6" t="str">
            <v>OLD SCOTCH</v>
          </cell>
          <cell r="E6" t="str">
            <v>OLD MELBURNIANS</v>
          </cell>
          <cell r="G6" t="str">
            <v>Kilsyth Oval, 95 Colchester Rd, Kilsyth</v>
          </cell>
          <cell r="H6" t="str">
            <v>12PM</v>
          </cell>
          <cell r="I6">
            <v>4</v>
          </cell>
          <cell r="J6" t="str">
            <v>Res</v>
          </cell>
        </row>
        <row r="7">
          <cell r="C7" t="str">
            <v>OLD SCOTCH</v>
          </cell>
          <cell r="E7" t="str">
            <v>OLD MELBURNIANS</v>
          </cell>
          <cell r="G7" t="str">
            <v>Kilsyth Oval, 95 Colchester Rd, Kilsyth</v>
          </cell>
          <cell r="H7" t="str">
            <v>2PM</v>
          </cell>
          <cell r="I7">
            <v>4</v>
          </cell>
          <cell r="J7" t="str">
            <v>Snrs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/>
  </sheetViews>
  <sheetFormatPr defaultRowHeight="15" x14ac:dyDescent="0.25"/>
  <cols>
    <col min="1" max="1" width="7.140625" customWidth="1"/>
    <col min="2" max="3" width="15.5703125" customWidth="1"/>
    <col min="4" max="4" width="7.7109375" customWidth="1"/>
    <col min="5" max="5" width="7.140625" style="2" customWidth="1"/>
    <col min="6" max="6" width="30" customWidth="1"/>
    <col min="7" max="7" width="8.85546875" customWidth="1"/>
    <col min="8" max="8" width="5.85546875" customWidth="1"/>
    <col min="9" max="9" width="18" customWidth="1"/>
    <col min="10" max="10" width="18.5703125" customWidth="1"/>
    <col min="11" max="11" width="16.42578125" customWidth="1"/>
  </cols>
  <sheetData>
    <row r="1" spans="1:11" ht="17.25" customHeight="1" thickBot="1" x14ac:dyDescent="0.4">
      <c r="A1" s="1"/>
      <c r="E1" s="2" t="s">
        <v>0</v>
      </c>
      <c r="F1" s="3" t="s">
        <v>1</v>
      </c>
    </row>
    <row r="2" spans="1:11" s="3" customFormat="1" ht="49.5" customHeight="1" x14ac:dyDescent="0.25">
      <c r="A2" s="4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5" t="s">
        <v>7</v>
      </c>
      <c r="G2" s="5" t="s">
        <v>8</v>
      </c>
      <c r="H2" s="5" t="s">
        <v>9</v>
      </c>
      <c r="I2" s="7" t="s">
        <v>10</v>
      </c>
      <c r="J2" s="8" t="s">
        <v>11</v>
      </c>
      <c r="K2" s="9" t="s">
        <v>12</v>
      </c>
    </row>
    <row r="3" spans="1:11" x14ac:dyDescent="0.25">
      <c r="A3" s="10" t="s">
        <v>13</v>
      </c>
      <c r="B3" s="11" t="str">
        <f>[1]Sheet1!$C$4</f>
        <v>Ivanhoe</v>
      </c>
      <c r="C3" s="11" t="str">
        <f>[1]Sheet1!$D$4</f>
        <v>Northern Blues</v>
      </c>
      <c r="D3" s="11" t="str">
        <f>[1]Sheet1!$E$4</f>
        <v>VAFA</v>
      </c>
      <c r="E3" s="12" t="str">
        <f>[1]Sheet1!$F$4</f>
        <v>Snr</v>
      </c>
      <c r="F3" s="11" t="str">
        <f>[1]Sheet1!$G$4</f>
        <v xml:space="preserve">Ford Park, Oriel Rd, Bellfield </v>
      </c>
      <c r="G3" s="11" t="str">
        <f>[1]Sheet1!$H$4</f>
        <v>6.30pm</v>
      </c>
      <c r="H3" s="11">
        <f>[1]Sheet1!$I$4</f>
        <v>6</v>
      </c>
      <c r="I3" s="11" t="s">
        <v>14</v>
      </c>
      <c r="J3" s="11" t="s">
        <v>15</v>
      </c>
      <c r="K3" s="11" t="s">
        <v>16</v>
      </c>
    </row>
    <row r="4" spans="1:11" x14ac:dyDescent="0.25">
      <c r="A4" s="13">
        <v>42426</v>
      </c>
      <c r="B4" s="14"/>
      <c r="C4" s="14"/>
      <c r="D4" s="14"/>
      <c r="E4" s="15"/>
      <c r="F4" s="14"/>
      <c r="G4" s="14"/>
      <c r="H4" s="14"/>
      <c r="I4" s="14" t="s">
        <v>17</v>
      </c>
      <c r="J4" s="14" t="s">
        <v>18</v>
      </c>
      <c r="K4" s="14" t="s">
        <v>19</v>
      </c>
    </row>
    <row r="5" spans="1:11" x14ac:dyDescent="0.25">
      <c r="I5" s="10" t="s">
        <v>20</v>
      </c>
    </row>
    <row r="6" spans="1:11" x14ac:dyDescent="0.25">
      <c r="I6" s="16" t="s">
        <v>21</v>
      </c>
    </row>
    <row r="7" spans="1:11" ht="8.25" customHeight="1" x14ac:dyDescent="0.25"/>
    <row r="8" spans="1:11" x14ac:dyDescent="0.25">
      <c r="A8" s="11" t="s">
        <v>22</v>
      </c>
      <c r="B8" s="11" t="str">
        <f>[2]Sheet1!$C$4</f>
        <v>Old Ivanhoe</v>
      </c>
      <c r="C8" s="11" t="str">
        <f>[2]Sheet1!$D$4</f>
        <v>Lorne</v>
      </c>
      <c r="D8" s="11"/>
      <c r="E8" s="12"/>
      <c r="F8" s="17" t="str">
        <f>[2]Sheet1!$G$4</f>
        <v>Stribling Reserve Willaim St Lorne</v>
      </c>
      <c r="G8" s="11" t="str">
        <f>[2]Sheet1!$H$4</f>
        <v>12noon</v>
      </c>
      <c r="H8" s="11">
        <f>[2]Sheet1!$I$4</f>
        <v>4</v>
      </c>
      <c r="I8" s="11" t="s">
        <v>23</v>
      </c>
      <c r="J8" s="18"/>
      <c r="K8" s="18"/>
    </row>
    <row r="9" spans="1:11" x14ac:dyDescent="0.25">
      <c r="A9" s="13">
        <v>42434</v>
      </c>
      <c r="B9" s="14"/>
      <c r="C9" s="14"/>
      <c r="D9" s="14"/>
      <c r="E9" s="15"/>
      <c r="F9" s="19"/>
      <c r="G9" s="14"/>
      <c r="H9" s="14"/>
      <c r="I9" s="14" t="s">
        <v>24</v>
      </c>
      <c r="J9" s="20"/>
      <c r="K9" s="20"/>
    </row>
    <row r="10" spans="1:11" s="21" customFormat="1" ht="8.25" customHeight="1" x14ac:dyDescent="0.25">
      <c r="E10" s="22"/>
    </row>
    <row r="11" spans="1:11" x14ac:dyDescent="0.25">
      <c r="A11" s="11" t="s">
        <v>22</v>
      </c>
      <c r="B11" s="10" t="str">
        <f>[3]Sheet1!$C$4</f>
        <v>Hawthorn</v>
      </c>
      <c r="C11" s="10" t="str">
        <f>[3]Sheet1!$D$4</f>
        <v>Surrey Park</v>
      </c>
      <c r="D11" s="10" t="str">
        <f>[3]Sheet1!$E$4</f>
        <v>EFL (Div 4)</v>
      </c>
      <c r="E11" s="23" t="str">
        <f>[3]Sheet1!$F$4</f>
        <v>Res</v>
      </c>
      <c r="F11" s="24" t="str">
        <f>[3]Sheet1!$G$4</f>
        <v>Shelley Park, Shelley St, Heidelberg Heights</v>
      </c>
      <c r="G11" s="25">
        <f>[3]Sheet1!$H$4</f>
        <v>0.45833333333333331</v>
      </c>
      <c r="H11" s="10">
        <f>[3]Sheet1!$I$4</f>
        <v>6</v>
      </c>
      <c r="I11" s="10" t="s">
        <v>25</v>
      </c>
      <c r="J11" s="18"/>
      <c r="K11" s="18"/>
    </row>
    <row r="12" spans="1:11" x14ac:dyDescent="0.25">
      <c r="A12" s="13">
        <v>42434</v>
      </c>
      <c r="B12" s="16"/>
      <c r="C12" s="16"/>
      <c r="D12" s="16"/>
      <c r="E12" s="26"/>
      <c r="F12" s="27"/>
      <c r="G12" s="16"/>
      <c r="H12" s="16"/>
      <c r="I12" s="16" t="s">
        <v>26</v>
      </c>
      <c r="J12" s="20"/>
      <c r="K12" s="20"/>
    </row>
    <row r="13" spans="1:11" s="21" customFormat="1" ht="8.25" customHeight="1" x14ac:dyDescent="0.25">
      <c r="E13" s="22"/>
    </row>
    <row r="14" spans="1:11" x14ac:dyDescent="0.25">
      <c r="A14" s="11" t="s">
        <v>22</v>
      </c>
      <c r="B14" s="10" t="str">
        <f>[4]Sheet1!$C$4</f>
        <v xml:space="preserve">Edithvale </v>
      </c>
      <c r="C14" s="10" t="str">
        <f>[4]Sheet1!$D$4</f>
        <v>AJAX</v>
      </c>
      <c r="D14" s="10"/>
      <c r="E14" s="23" t="str">
        <f>[4]Sheet1!$F$4</f>
        <v>Sen</v>
      </c>
      <c r="F14" s="10" t="str">
        <f>[4]Sheet1!$G$4</f>
        <v>Fourth Avenue,Aspendale</v>
      </c>
      <c r="G14" s="10">
        <f>[4]Sheet1!$H$4</f>
        <v>1</v>
      </c>
      <c r="H14" s="10">
        <f>[4]Sheet1!$I$4</f>
        <v>4</v>
      </c>
      <c r="I14" s="10" t="s">
        <v>27</v>
      </c>
      <c r="J14" s="18"/>
      <c r="K14" s="18"/>
    </row>
    <row r="15" spans="1:11" x14ac:dyDescent="0.25">
      <c r="A15" s="13">
        <v>42434</v>
      </c>
      <c r="B15" s="16"/>
      <c r="C15" s="16"/>
      <c r="D15" s="16"/>
      <c r="E15" s="26"/>
      <c r="F15" s="16"/>
      <c r="G15" s="16"/>
      <c r="H15" s="16"/>
      <c r="I15" s="16" t="s">
        <v>28</v>
      </c>
      <c r="J15" s="20"/>
      <c r="K15" s="20"/>
    </row>
    <row r="16" spans="1:11" s="21" customFormat="1" ht="8.25" customHeight="1" x14ac:dyDescent="0.25">
      <c r="E16" s="22"/>
    </row>
    <row r="17" spans="1:13" x14ac:dyDescent="0.25">
      <c r="A17" s="11" t="s">
        <v>22</v>
      </c>
      <c r="B17" s="10" t="str">
        <f>[5]Sheet1!$C$4</f>
        <v>Hampton Rovers</v>
      </c>
      <c r="C17" s="10" t="str">
        <f>[5]Sheet1!$D$4</f>
        <v>Ormond</v>
      </c>
      <c r="D17" s="10"/>
      <c r="E17" s="23" t="str">
        <f>[5]Sheet1!$F$4</f>
        <v>U19</v>
      </c>
      <c r="F17" s="10" t="str">
        <f>[5]Sheet1!$G$4</f>
        <v>Tatterson park, Keysborough</v>
      </c>
      <c r="G17" s="10" t="str">
        <f>[5]Sheet1!$H$4</f>
        <v>10.00am</v>
      </c>
      <c r="H17" s="10">
        <f>[5]Sheet1!$I$4</f>
        <v>2</v>
      </c>
      <c r="I17" s="10" t="s">
        <v>29</v>
      </c>
      <c r="J17" s="18"/>
      <c r="K17" s="18"/>
    </row>
    <row r="18" spans="1:13" x14ac:dyDescent="0.25">
      <c r="A18" s="13">
        <v>42434</v>
      </c>
      <c r="B18" s="16"/>
      <c r="C18" s="16"/>
      <c r="D18" s="16"/>
      <c r="E18" s="26"/>
      <c r="F18" s="16"/>
      <c r="G18" s="16"/>
      <c r="H18" s="16"/>
      <c r="I18" s="16" t="s">
        <v>30</v>
      </c>
      <c r="J18" s="20"/>
      <c r="K18" s="20"/>
    </row>
    <row r="19" spans="1:13" x14ac:dyDescent="0.25">
      <c r="A19" s="11" t="s">
        <v>22</v>
      </c>
      <c r="B19" s="10" t="str">
        <f>[5]Sheet1!$C$5</f>
        <v>Hampton Rovers</v>
      </c>
      <c r="C19" s="10" t="str">
        <f>[5]Sheet1!$D$5</f>
        <v>Ormond</v>
      </c>
      <c r="D19" s="10"/>
      <c r="E19" s="23" t="str">
        <f>[5]Sheet1!$F$5</f>
        <v>Snr</v>
      </c>
      <c r="F19" s="10" t="str">
        <f>[5]Sheet1!$G$5</f>
        <v>Tatterson park, Keysborough</v>
      </c>
      <c r="G19" s="28">
        <f>[5]Sheet1!$H$5</f>
        <v>12.3</v>
      </c>
      <c r="H19" s="10">
        <f>[5]Sheet1!$I$5</f>
        <v>2</v>
      </c>
      <c r="I19" s="10" t="s">
        <v>31</v>
      </c>
      <c r="J19" s="18"/>
      <c r="K19" s="18"/>
    </row>
    <row r="20" spans="1:13" x14ac:dyDescent="0.25">
      <c r="A20" s="13">
        <v>42434</v>
      </c>
      <c r="B20" s="16"/>
      <c r="C20" s="16"/>
      <c r="D20" s="16"/>
      <c r="E20" s="26"/>
      <c r="F20" s="16"/>
      <c r="G20" s="16"/>
      <c r="H20" s="16"/>
      <c r="I20" s="16" t="s">
        <v>32</v>
      </c>
      <c r="J20" s="20"/>
      <c r="K20" s="20"/>
    </row>
    <row r="21" spans="1:13" s="21" customFormat="1" ht="8.25" customHeight="1" x14ac:dyDescent="0.25">
      <c r="E21" s="22"/>
    </row>
    <row r="22" spans="1:13" x14ac:dyDescent="0.25">
      <c r="A22" s="11" t="s">
        <v>22</v>
      </c>
      <c r="B22" s="10" t="str">
        <f>[6]Sheet1!$C$4</f>
        <v>Oakleigh</v>
      </c>
      <c r="C22" s="10" t="str">
        <f>[6]Sheet1!$D$4</f>
        <v>Ringwood</v>
      </c>
      <c r="D22" s="10" t="str">
        <f>[6]Sheet1!$E$4</f>
        <v>EFL</v>
      </c>
      <c r="E22" s="23" t="str">
        <f>[6]Sheet1!$F$4</f>
        <v>Reserve</v>
      </c>
      <c r="F22" s="24" t="str">
        <f>[6]Sheet1!$G$4</f>
        <v xml:space="preserve">Jordan Reserve, Burton St Chadstone </v>
      </c>
      <c r="G22" s="25">
        <f>[6]Sheet1!$H$4</f>
        <v>0.4861111111111111</v>
      </c>
      <c r="H22" s="10">
        <f>[6]Sheet1!$I$4</f>
        <v>4</v>
      </c>
      <c r="I22" s="10" t="s">
        <v>33</v>
      </c>
      <c r="J22" s="29"/>
      <c r="K22" s="18"/>
      <c r="M22" s="30"/>
    </row>
    <row r="23" spans="1:13" x14ac:dyDescent="0.25">
      <c r="A23" s="13">
        <v>42434</v>
      </c>
      <c r="B23" s="16"/>
      <c r="C23" s="16"/>
      <c r="D23" s="16"/>
      <c r="E23" s="26"/>
      <c r="F23" s="27"/>
      <c r="G23" s="16"/>
      <c r="H23" s="16"/>
      <c r="I23" s="16" t="s">
        <v>34</v>
      </c>
      <c r="J23" s="31"/>
      <c r="K23" s="20"/>
      <c r="M23" s="32"/>
    </row>
    <row r="24" spans="1:13" x14ac:dyDescent="0.25">
      <c r="A24" s="11" t="s">
        <v>22</v>
      </c>
      <c r="B24" s="10" t="str">
        <f>[6]Sheet1!$C$5</f>
        <v>Oakleigh</v>
      </c>
      <c r="C24" s="10" t="str">
        <f>[6]Sheet1!$D$5</f>
        <v>Ringwood</v>
      </c>
      <c r="D24" s="10" t="str">
        <f>[6]Sheet1!$E$5</f>
        <v>EFL</v>
      </c>
      <c r="E24" s="23" t="str">
        <f>[6]Sheet1!$F$5</f>
        <v>Senior</v>
      </c>
      <c r="F24" s="24" t="str">
        <f>[6]Sheet1!$G$5</f>
        <v xml:space="preserve">Jordan Reserve, Burton St Chadstone </v>
      </c>
      <c r="G24" s="25" t="str">
        <f>[6]Sheet1!$H$5</f>
        <v>2:00pm</v>
      </c>
      <c r="H24" s="10">
        <f>[6]Sheet1!$I$5</f>
        <v>4</v>
      </c>
      <c r="I24" s="10" t="s">
        <v>35</v>
      </c>
      <c r="J24" s="10" t="s">
        <v>18</v>
      </c>
      <c r="K24" s="18"/>
      <c r="M24" s="30"/>
    </row>
    <row r="25" spans="1:13" x14ac:dyDescent="0.25">
      <c r="A25" s="13">
        <v>42434</v>
      </c>
      <c r="B25" s="16"/>
      <c r="C25" s="16"/>
      <c r="D25" s="16"/>
      <c r="E25" s="26"/>
      <c r="F25" s="27"/>
      <c r="G25" s="16"/>
      <c r="H25" s="16"/>
      <c r="I25" s="16" t="s">
        <v>14</v>
      </c>
      <c r="J25" s="16" t="s">
        <v>36</v>
      </c>
      <c r="K25" s="20"/>
      <c r="M25" s="30"/>
    </row>
    <row r="26" spans="1:13" s="21" customFormat="1" ht="8.25" customHeight="1" x14ac:dyDescent="0.25">
      <c r="E26" s="22"/>
      <c r="M26" s="32"/>
    </row>
    <row r="27" spans="1:13" x14ac:dyDescent="0.25">
      <c r="A27" s="11" t="s">
        <v>22</v>
      </c>
      <c r="B27" s="10" t="str">
        <f>[7]Sheet1!$C$5</f>
        <v>Ivanhoe</v>
      </c>
      <c r="C27" s="10" t="str">
        <f>[7]Sheet1!$D$5</f>
        <v>St.Marys</v>
      </c>
      <c r="D27" s="10" t="str">
        <f>[7]Sheet1!$E$5</f>
        <v>North</v>
      </c>
      <c r="E27" s="23" t="str">
        <f>[7]Sheet1!$F$5</f>
        <v>Snr</v>
      </c>
      <c r="F27" s="10" t="str">
        <f>[7]Sheet1!$G$5</f>
        <v>Ivanhoe Park - The Bouldevard</v>
      </c>
      <c r="G27" s="10" t="str">
        <f>[7]Sheet1!$H$5</f>
        <v>2.00pm</v>
      </c>
      <c r="H27" s="10">
        <f>[7]Sheet1!$I$5</f>
        <v>4</v>
      </c>
      <c r="I27" s="10" t="s">
        <v>37</v>
      </c>
      <c r="J27" s="10" t="s">
        <v>38</v>
      </c>
      <c r="K27" s="10" t="s">
        <v>39</v>
      </c>
      <c r="M27" s="30"/>
    </row>
    <row r="28" spans="1:13" x14ac:dyDescent="0.25">
      <c r="A28" s="13">
        <v>42434</v>
      </c>
      <c r="B28" s="16"/>
      <c r="C28" s="16"/>
      <c r="D28" s="16"/>
      <c r="E28" s="26"/>
      <c r="F28" s="16"/>
      <c r="G28" s="16"/>
      <c r="H28" s="16"/>
      <c r="I28" s="16" t="s">
        <v>40</v>
      </c>
      <c r="J28" s="16" t="s">
        <v>41</v>
      </c>
      <c r="K28" s="16" t="s">
        <v>42</v>
      </c>
      <c r="M28" s="30"/>
    </row>
    <row r="29" spans="1:13" s="21" customFormat="1" ht="8.25" customHeight="1" x14ac:dyDescent="0.25">
      <c r="E29" s="22"/>
      <c r="M29" s="32"/>
    </row>
    <row r="30" spans="1:13" x14ac:dyDescent="0.25">
      <c r="A30" s="11" t="s">
        <v>22</v>
      </c>
      <c r="B30" s="10" t="str">
        <f>[8]Sheet1!$C$4</f>
        <v>Uni Blues</v>
      </c>
      <c r="C30" s="10" t="str">
        <f>[8]Sheet1!$D$4</f>
        <v>De La Salle</v>
      </c>
      <c r="D30" s="10"/>
      <c r="E30" s="23" t="str">
        <f>[8]Sheet1!$F$4</f>
        <v>Res</v>
      </c>
      <c r="F30" s="24" t="str">
        <f>[8]Sheet1!$G$4</f>
        <v xml:space="preserve">Linen House Centre. 151 East Road, Seaford (St Kilda Football club training ground) </v>
      </c>
      <c r="G30" s="10" t="str">
        <f>[8]Sheet1!$H$4</f>
        <v>11.15am</v>
      </c>
      <c r="H30" s="10">
        <f>[8]Sheet1!$I$4</f>
        <v>4</v>
      </c>
      <c r="I30" s="10" t="s">
        <v>43</v>
      </c>
      <c r="J30" s="18"/>
      <c r="K30" s="18"/>
      <c r="M30" s="30"/>
    </row>
    <row r="31" spans="1:13" x14ac:dyDescent="0.25">
      <c r="A31" s="13">
        <v>42434</v>
      </c>
      <c r="B31" s="33" t="s">
        <v>44</v>
      </c>
      <c r="C31" s="34"/>
      <c r="D31" s="16"/>
      <c r="E31" s="26"/>
      <c r="F31" s="27"/>
      <c r="G31" s="16"/>
      <c r="H31" s="16"/>
      <c r="I31" s="16" t="s">
        <v>45</v>
      </c>
      <c r="J31" s="20"/>
      <c r="K31" s="20"/>
      <c r="M31" s="30"/>
    </row>
    <row r="32" spans="1:13" x14ac:dyDescent="0.25">
      <c r="A32" s="11" t="s">
        <v>22</v>
      </c>
      <c r="B32" s="10" t="str">
        <f>[8]Sheet1!$C$5</f>
        <v>Uni Blues</v>
      </c>
      <c r="C32" s="10" t="str">
        <f>[8]Sheet1!$D$5</f>
        <v>De La Salle</v>
      </c>
      <c r="D32" s="10"/>
      <c r="E32" s="23" t="str">
        <f>[8]Sheet1!$F$5</f>
        <v>Snr</v>
      </c>
      <c r="F32" s="24" t="str">
        <f>[8]Sheet1!$G$4</f>
        <v xml:space="preserve">Linen House Centre. 151 East Road, Seaford (St Kilda Football club training ground) </v>
      </c>
      <c r="G32" s="10" t="str">
        <f>[8]Sheet1!$H$5</f>
        <v>1.30pm</v>
      </c>
      <c r="H32" s="10">
        <f>[8]Sheet1!$I$5</f>
        <v>4</v>
      </c>
      <c r="I32" s="10" t="s">
        <v>46</v>
      </c>
      <c r="J32" s="18"/>
      <c r="K32" s="18"/>
      <c r="M32" s="30"/>
    </row>
    <row r="33" spans="1:16" x14ac:dyDescent="0.25">
      <c r="A33" s="13">
        <v>42434</v>
      </c>
      <c r="B33" s="33" t="s">
        <v>44</v>
      </c>
      <c r="C33" s="34"/>
      <c r="D33" s="16"/>
      <c r="E33" s="26"/>
      <c r="F33" s="27"/>
      <c r="G33" s="16"/>
      <c r="H33" s="16"/>
      <c r="I33" s="16" t="s">
        <v>47</v>
      </c>
      <c r="J33" s="20"/>
      <c r="K33" s="20"/>
      <c r="M33" s="30"/>
    </row>
    <row r="34" spans="1:16" x14ac:dyDescent="0.25">
      <c r="A34" s="35"/>
      <c r="B34" s="36"/>
      <c r="C34" s="36"/>
      <c r="D34" s="32"/>
      <c r="E34" s="37"/>
      <c r="F34" s="38"/>
      <c r="G34" s="32"/>
      <c r="H34" s="32"/>
      <c r="I34" s="32"/>
      <c r="J34" s="32"/>
      <c r="K34" s="32"/>
      <c r="M34" s="30"/>
    </row>
    <row r="35" spans="1:16" s="21" customFormat="1" ht="15" customHeight="1" x14ac:dyDescent="0.25">
      <c r="E35" s="22"/>
      <c r="M35" s="32"/>
    </row>
    <row r="36" spans="1:16" x14ac:dyDescent="0.25">
      <c r="A36" s="10" t="s">
        <v>48</v>
      </c>
      <c r="B36" s="10" t="str">
        <f>[9]Sheet1!$C$5</f>
        <v>OLD SCOTCH</v>
      </c>
      <c r="C36" s="10" t="str">
        <f>[9]Sheet1!$E$5</f>
        <v>OLD MELBURNIANS</v>
      </c>
      <c r="D36" s="10"/>
      <c r="E36" s="23">
        <f>[9]Sheet1!$J$5</f>
        <v>19</v>
      </c>
      <c r="F36" s="24" t="str">
        <f>[9]Sheet1!$G$5</f>
        <v>Kilsyth Oval, 95 Colchester Rd, Kilsyth</v>
      </c>
      <c r="G36" s="10" t="str">
        <f>[9]Sheet1!$H$5</f>
        <v>9AM</v>
      </c>
      <c r="H36" s="10">
        <f>[9]Sheet1!$I$5</f>
        <v>6</v>
      </c>
      <c r="I36" s="10" t="s">
        <v>49</v>
      </c>
      <c r="J36" s="18"/>
      <c r="K36" s="18"/>
      <c r="M36" s="30"/>
    </row>
    <row r="37" spans="1:16" x14ac:dyDescent="0.25">
      <c r="A37" s="39">
        <v>42435</v>
      </c>
      <c r="B37" s="16"/>
      <c r="C37" s="16"/>
      <c r="D37" s="16"/>
      <c r="E37" s="26"/>
      <c r="F37" s="27"/>
      <c r="G37" s="16"/>
      <c r="H37" s="16"/>
      <c r="I37" s="16" t="s">
        <v>50</v>
      </c>
      <c r="J37" s="20"/>
      <c r="K37" s="20"/>
      <c r="M37" s="30"/>
      <c r="P37" s="30"/>
    </row>
    <row r="38" spans="1:16" x14ac:dyDescent="0.25">
      <c r="A38" s="10" t="s">
        <v>48</v>
      </c>
      <c r="B38" s="10" t="str">
        <f>[9]Sheet1!$C$6</f>
        <v>OLD SCOTCH</v>
      </c>
      <c r="C38" s="10" t="str">
        <f>[9]Sheet1!$E$6</f>
        <v>OLD MELBURNIANS</v>
      </c>
      <c r="D38" s="10"/>
      <c r="E38" s="23" t="str">
        <f>[9]Sheet1!$J$6</f>
        <v>Res</v>
      </c>
      <c r="F38" s="24" t="str">
        <f>[9]Sheet1!$G$6</f>
        <v>Kilsyth Oval, 95 Colchester Rd, Kilsyth</v>
      </c>
      <c r="G38" s="10" t="str">
        <f>[9]Sheet1!$H$6</f>
        <v>12PM</v>
      </c>
      <c r="H38" s="10">
        <f>[9]Sheet1!$I$6</f>
        <v>4</v>
      </c>
      <c r="I38" s="10" t="s">
        <v>51</v>
      </c>
      <c r="J38" s="18"/>
      <c r="K38" s="18"/>
      <c r="M38" s="32"/>
      <c r="P38" s="32"/>
    </row>
    <row r="39" spans="1:16" x14ac:dyDescent="0.25">
      <c r="A39" s="39">
        <v>42435</v>
      </c>
      <c r="B39" s="16"/>
      <c r="C39" s="16"/>
      <c r="D39" s="16"/>
      <c r="E39" s="26"/>
      <c r="F39" s="27"/>
      <c r="G39" s="16"/>
      <c r="H39" s="16"/>
      <c r="I39" s="16" t="s">
        <v>52</v>
      </c>
      <c r="J39" s="20"/>
      <c r="K39" s="20"/>
      <c r="M39" s="30"/>
    </row>
    <row r="40" spans="1:16" x14ac:dyDescent="0.25">
      <c r="A40" s="10" t="s">
        <v>48</v>
      </c>
      <c r="B40" s="10" t="str">
        <f>[9]Sheet1!$C$7</f>
        <v>OLD SCOTCH</v>
      </c>
      <c r="C40" s="10" t="str">
        <f>[9]Sheet1!$E$7</f>
        <v>OLD MELBURNIANS</v>
      </c>
      <c r="D40" s="10"/>
      <c r="E40" s="23" t="str">
        <f>[9]Sheet1!$J$7</f>
        <v>Snrs</v>
      </c>
      <c r="F40" s="24" t="str">
        <f>[9]Sheet1!$G$7</f>
        <v>Kilsyth Oval, 95 Colchester Rd, Kilsyth</v>
      </c>
      <c r="G40" s="10" t="str">
        <f>[9]Sheet1!$H$7</f>
        <v>2PM</v>
      </c>
      <c r="H40" s="10">
        <f>[9]Sheet1!$I$7</f>
        <v>4</v>
      </c>
      <c r="I40" s="10" t="s">
        <v>21</v>
      </c>
      <c r="J40" s="18"/>
      <c r="K40" s="18"/>
    </row>
    <row r="41" spans="1:16" x14ac:dyDescent="0.25">
      <c r="A41" s="39">
        <v>42435</v>
      </c>
      <c r="B41" s="16"/>
      <c r="C41" s="16"/>
      <c r="D41" s="16"/>
      <c r="E41" s="26"/>
      <c r="F41" s="27"/>
      <c r="G41" s="16"/>
      <c r="H41" s="16"/>
      <c r="I41" s="16" t="s">
        <v>53</v>
      </c>
      <c r="J41" s="20"/>
      <c r="K41" s="20"/>
      <c r="P41" s="21"/>
    </row>
    <row r="42" spans="1:16" s="21" customFormat="1" ht="8.25" customHeight="1" x14ac:dyDescent="0.25">
      <c r="E42" s="22"/>
      <c r="P42"/>
    </row>
    <row r="43" spans="1:16" x14ac:dyDescent="0.25">
      <c r="A43" s="10" t="s">
        <v>48</v>
      </c>
      <c r="B43" s="10" t="str">
        <f>[10]Sheet1!$C$4</f>
        <v>Fitzroy</v>
      </c>
      <c r="C43" s="10" t="str">
        <f>[10]Sheet1!$D$4</f>
        <v>St Bernards</v>
      </c>
      <c r="D43" s="10"/>
      <c r="E43" s="23" t="str">
        <f>[10]Sheet1!$F$4</f>
        <v>Seniors</v>
      </c>
      <c r="F43" s="24" t="str">
        <f>[10]Sheet1!$G$4</f>
        <v>275 Melrose Drive, Melbourne Airport 3045</v>
      </c>
      <c r="G43" s="10" t="str">
        <f>[10]Sheet1!$H$4</f>
        <v>3.45pm</v>
      </c>
      <c r="H43" s="10">
        <f>[10]Sheet1!$I$4</f>
        <v>4</v>
      </c>
      <c r="I43" s="10" t="s">
        <v>54</v>
      </c>
      <c r="J43" s="29"/>
      <c r="K43" s="18"/>
    </row>
    <row r="44" spans="1:16" x14ac:dyDescent="0.25">
      <c r="A44" s="39">
        <v>42435</v>
      </c>
      <c r="B44" s="16"/>
      <c r="C44" s="16"/>
      <c r="D44" s="16"/>
      <c r="E44" s="26"/>
      <c r="F44" s="27"/>
      <c r="G44" s="16"/>
      <c r="H44" s="16"/>
      <c r="I44" s="16" t="s">
        <v>55</v>
      </c>
      <c r="J44" s="31"/>
      <c r="K44" s="20"/>
    </row>
    <row r="45" spans="1:16" x14ac:dyDescent="0.25">
      <c r="A45" s="10" t="s">
        <v>48</v>
      </c>
      <c r="B45" s="10" t="str">
        <f>[10]Sheet1!$C$5</f>
        <v>Fitzroy</v>
      </c>
      <c r="C45" s="10" t="str">
        <f>[10]Sheet1!$D$5</f>
        <v>St Bernards</v>
      </c>
      <c r="D45" s="10"/>
      <c r="E45" s="23" t="str">
        <f>[10]Sheet1!$F$5</f>
        <v>Reserves</v>
      </c>
      <c r="F45" s="24" t="str">
        <f>[10]Sheet1!$G$5</f>
        <v>275 Melrose Drive, Melbourne Airport 3045</v>
      </c>
      <c r="G45" s="25" t="str">
        <f>[10]Sheet1!$H$5</f>
        <v>1.45pm</v>
      </c>
      <c r="H45" s="10">
        <f>[10]Sheet1!$I$5</f>
        <v>4</v>
      </c>
      <c r="I45" s="10" t="s">
        <v>56</v>
      </c>
      <c r="J45" s="18"/>
      <c r="K45" s="18"/>
    </row>
    <row r="46" spans="1:16" x14ac:dyDescent="0.25">
      <c r="A46" s="39">
        <v>42435</v>
      </c>
      <c r="B46" s="16"/>
      <c r="C46" s="16"/>
      <c r="D46" s="16"/>
      <c r="E46" s="26"/>
      <c r="F46" s="27"/>
      <c r="G46" s="16"/>
      <c r="H46" s="16"/>
      <c r="I46" s="16" t="s">
        <v>57</v>
      </c>
      <c r="J46" s="20"/>
      <c r="K46" s="20"/>
      <c r="P46" s="21"/>
    </row>
    <row r="47" spans="1:16" s="21" customFormat="1" ht="8.25" customHeight="1" x14ac:dyDescent="0.25">
      <c r="E47" s="22"/>
      <c r="P47"/>
    </row>
    <row r="48" spans="1:16" x14ac:dyDescent="0.25">
      <c r="A48" s="29" t="s">
        <v>58</v>
      </c>
      <c r="B48" s="10" t="str">
        <f>[11]Sheet1!$C$4</f>
        <v>UHS-VU</v>
      </c>
      <c r="C48" s="10" t="str">
        <f>[11]Sheet1!$D$4</f>
        <v>Bwick NOBSPC</v>
      </c>
      <c r="D48" s="10"/>
      <c r="E48" s="40" t="str">
        <f>[11]Sheet1!$F$4</f>
        <v>Snr</v>
      </c>
      <c r="F48" s="24" t="str">
        <f>[11]Sheet1!$G$4</f>
        <v>Whitten Oval, 417 Barkley Street, Footscray</v>
      </c>
      <c r="G48" s="10" t="str">
        <f>[11]Sheet1!$H$4</f>
        <v>6pm</v>
      </c>
      <c r="H48" s="10" t="str">
        <f>[11]Sheet1!$I$4</f>
        <v>6x 15mins</v>
      </c>
      <c r="I48" s="10"/>
      <c r="J48" s="18"/>
      <c r="K48" s="18"/>
    </row>
    <row r="49" spans="1:11" x14ac:dyDescent="0.25">
      <c r="A49" s="39">
        <v>42438</v>
      </c>
      <c r="B49" s="33" t="s">
        <v>44</v>
      </c>
      <c r="C49" s="34"/>
      <c r="D49" s="16"/>
      <c r="E49" s="26"/>
      <c r="F49" s="27"/>
      <c r="G49" s="16"/>
      <c r="H49" s="16"/>
      <c r="I49" s="16"/>
      <c r="J49" s="20"/>
      <c r="K49" s="20"/>
    </row>
    <row r="54" spans="1:11" x14ac:dyDescent="0.25">
      <c r="A54" s="10"/>
      <c r="B54" s="10"/>
      <c r="C54" s="10"/>
      <c r="D54" s="10"/>
      <c r="E54" s="23"/>
      <c r="F54" s="10"/>
      <c r="G54" s="10"/>
      <c r="H54" s="10"/>
      <c r="I54" s="10"/>
      <c r="J54" s="18"/>
      <c r="K54" s="18"/>
    </row>
    <row r="55" spans="1:11" x14ac:dyDescent="0.25">
      <c r="A55" s="39"/>
      <c r="B55" s="16"/>
      <c r="C55" s="16"/>
      <c r="D55" s="16"/>
      <c r="E55" s="26"/>
      <c r="F55" s="16"/>
      <c r="G55" s="16"/>
      <c r="H55" s="16"/>
      <c r="I55" s="16"/>
      <c r="J55" s="20"/>
      <c r="K55" s="20"/>
    </row>
    <row r="56" spans="1:11" x14ac:dyDescent="0.25">
      <c r="A56" s="10"/>
      <c r="B56" s="10"/>
      <c r="C56" s="10"/>
      <c r="D56" s="10"/>
      <c r="E56" s="23"/>
      <c r="F56" s="10"/>
      <c r="G56" s="10"/>
      <c r="H56" s="10"/>
      <c r="I56" s="10"/>
      <c r="J56" s="18"/>
      <c r="K56" s="18"/>
    </row>
    <row r="57" spans="1:11" x14ac:dyDescent="0.25">
      <c r="A57" s="39"/>
      <c r="B57" s="16"/>
      <c r="C57" s="16"/>
      <c r="D57" s="16"/>
      <c r="E57" s="26"/>
      <c r="F57" s="16"/>
      <c r="G57" s="16"/>
      <c r="H57" s="16"/>
      <c r="I57" s="16"/>
      <c r="J57" s="20"/>
      <c r="K57" s="20"/>
    </row>
    <row r="58" spans="1:11" x14ac:dyDescent="0.25">
      <c r="A58" s="10"/>
      <c r="B58" s="10"/>
      <c r="C58" s="10"/>
      <c r="D58" s="10"/>
      <c r="E58" s="23"/>
      <c r="F58" s="10"/>
      <c r="G58" s="10"/>
      <c r="H58" s="10"/>
      <c r="I58" s="10"/>
      <c r="J58" s="18"/>
      <c r="K58" s="18"/>
    </row>
    <row r="59" spans="1:11" x14ac:dyDescent="0.25">
      <c r="A59" s="39"/>
      <c r="B59" s="16"/>
      <c r="C59" s="16"/>
      <c r="D59" s="16"/>
      <c r="E59" s="26"/>
      <c r="F59" s="16"/>
      <c r="G59" s="16"/>
      <c r="H59" s="16"/>
      <c r="I59" s="16"/>
      <c r="J59" s="20"/>
      <c r="K59" s="20"/>
    </row>
  </sheetData>
  <mergeCells count="15">
    <mergeCell ref="F45:F46"/>
    <mergeCell ref="F48:F49"/>
    <mergeCell ref="B49:C49"/>
    <mergeCell ref="F32:F33"/>
    <mergeCell ref="B33:C33"/>
    <mergeCell ref="F36:F37"/>
    <mergeCell ref="F38:F39"/>
    <mergeCell ref="F40:F41"/>
    <mergeCell ref="F43:F44"/>
    <mergeCell ref="F8:F9"/>
    <mergeCell ref="F11:F12"/>
    <mergeCell ref="F22:F23"/>
    <mergeCell ref="F24:F25"/>
    <mergeCell ref="F30:F31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Crowe</dc:creator>
  <cp:lastModifiedBy>Olivia Crowe</cp:lastModifiedBy>
  <dcterms:created xsi:type="dcterms:W3CDTF">2016-03-04T04:56:32Z</dcterms:created>
  <dcterms:modified xsi:type="dcterms:W3CDTF">2016-03-04T04:57:21Z</dcterms:modified>
</cp:coreProperties>
</file>